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Height="17655"/>
  </bookViews>
  <sheets>
    <sheet name="Sheet1" sheetId="1" r:id="rId1"/>
    <sheet name="Sheet2" sheetId="2" r:id="rId2"/>
    <sheet name="Sheet3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041A10558CCD485BA1B4A8EF3B784D8A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991350" y="4851400"/>
          <a:ext cx="2228850" cy="1924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2B74621C1141473684B9008E3CFF232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991350" y="6565265"/>
          <a:ext cx="2505075" cy="2428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CD615E0D72484101BBCD82DA7A0AE5A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991350" y="8486775"/>
          <a:ext cx="2400300" cy="2390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09B2F1AC64A546F3A38F865AA12AEC3F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991350" y="10459720"/>
          <a:ext cx="2171700" cy="2162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3DD04832B1A74CEF983754746CE8AD9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991350" y="12432030"/>
          <a:ext cx="2286000" cy="2171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0FC71481B54D4C36841C92CEC78BC00D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991350" y="14315440"/>
          <a:ext cx="2257425" cy="2295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78CFCF2D2A394402BD4E49460B89E0A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991350" y="16329025"/>
          <a:ext cx="2047875" cy="2124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11BF2BDA0C274C68B5C6CFF8BA36B13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991350" y="18382615"/>
          <a:ext cx="2171700" cy="2076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5ACE97B71D854629896F240A25EC8ABC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991350" y="20278090"/>
          <a:ext cx="2076450" cy="2009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1578AC0B68684588B0AE3A69399F4AA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991350" y="22196425"/>
          <a:ext cx="2162175" cy="2190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0FA34CFF49FF44928049CDFC4F7FA76A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991350" y="24203025"/>
          <a:ext cx="2257425" cy="2238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B022128D7FCD4EC991C758DA340E9B4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991350" y="26167715"/>
          <a:ext cx="2171700" cy="2057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86EEFF638258494EBD775006C82F1C6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991350" y="28046045"/>
          <a:ext cx="2105025" cy="2105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B281762D40864104B8E37CA101047C4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991350" y="30027245"/>
          <a:ext cx="2066925" cy="213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D0F6B43B23EE483386D75DB56EA4B6B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991350" y="32071310"/>
          <a:ext cx="1981200" cy="2114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15D45ACCE6C4422FADB09C4101F3899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991350" y="34183320"/>
          <a:ext cx="2114550" cy="2105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3200DFFF3A684621B22C7FFF4D6F500F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991350" y="36155630"/>
          <a:ext cx="2190750" cy="2247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4BA12960A9F748A78EE1577CC827BC5A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991350" y="38187630"/>
          <a:ext cx="2200275" cy="2114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182CC8BD7B784FADBB9E5A6A3C706A27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991350" y="40092630"/>
          <a:ext cx="2152650" cy="2181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078255F00AD9449F88097B1C219E8478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991350" y="42099230"/>
          <a:ext cx="2181225" cy="2181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3EB7EC910CC8454C84D51A95516B4775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991350" y="44080430"/>
          <a:ext cx="2085975" cy="213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89CC6ABE9C2143AF99AFB65E24241D0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991350" y="46106080"/>
          <a:ext cx="2219325" cy="213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FA6AEF01D60949B1A97F13EFAEE2838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991350" y="48011715"/>
          <a:ext cx="2171700" cy="2171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CE56890CFC414D278E299A4EAF14072C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991350" y="49992915"/>
          <a:ext cx="2190750" cy="2228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1E5E5B8469EA46439C3117CC7E022E4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991350" y="52007770"/>
          <a:ext cx="2219325" cy="2333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69991FB6418B48ECBD3A6E11A9A540A4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991350" y="54089300"/>
          <a:ext cx="2085975" cy="2266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A7536DB7B913432E85D442148EA9B6F8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991350" y="56239410"/>
          <a:ext cx="2028825" cy="209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A0622246CB354868B7941DF977B819EC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991350" y="58284745"/>
          <a:ext cx="2200275" cy="220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F57F1AA6054C413E900266ABABB7BBFE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991350" y="60274200"/>
          <a:ext cx="2219325" cy="2200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0BF213D385924F8F86B5D05161CF9297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991350" y="62238255"/>
          <a:ext cx="2219325" cy="2181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076AE57ED4994838AC7EE0780EF935D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6991350" y="64185800"/>
          <a:ext cx="2162175" cy="2171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0EDA53D6211940A98F4BD8DA411C7C4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991350" y="66175255"/>
          <a:ext cx="2190750" cy="2219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92F4BD321E5E41A4BF2B9496E56496AD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991350" y="68181855"/>
          <a:ext cx="2152650" cy="220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1DF69BF1157D4B4D950A025E5371EABB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991350" y="70214490"/>
          <a:ext cx="2019300" cy="2171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3E712CA60AA4457B87022DCA54F36E40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991350" y="72343010"/>
          <a:ext cx="2162175" cy="2114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5122896994244597A26E59D305388BCA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991350" y="74281030"/>
          <a:ext cx="2181225" cy="114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" name="ID_1613D54138624C4DAE3352ECE6FA9EB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991350" y="75332590"/>
          <a:ext cx="2247900" cy="2219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2D3934BE012148F09964285058FD7E37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991350" y="77288390"/>
          <a:ext cx="2095500" cy="1990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FD5E348698254C1A9174FFF2B8D8D32F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6991350" y="79343250"/>
          <a:ext cx="2200275" cy="2200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" name="ID_0EF9FAFA5AF147098E8C97D94446DD9D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6991350" y="81153000"/>
          <a:ext cx="2133600" cy="2200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" name="ID_98F459CC066248B08982266BEF36D8FE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6991350" y="83195160"/>
          <a:ext cx="2057400" cy="213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" name="ID_0F22193D09B547E6AA81F0CC22C76202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991350" y="85248115"/>
          <a:ext cx="2200275" cy="2162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" name="ID_8D5F39A9728049AEB2FC7F2A072B4867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6991350" y="87195025"/>
          <a:ext cx="2266950" cy="220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" name="ID_44A587E4594E423991564F03CBC7E3C9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6991350" y="89126695"/>
          <a:ext cx="2152650" cy="2257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589BCEFD28B248E6A1DE1F4B6C53DB6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6991350" y="91202510"/>
          <a:ext cx="2228850" cy="2162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" name="ID_D1C44509B3674FA0A71DCB96E1DEFA80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6991350" y="93125290"/>
          <a:ext cx="2257425" cy="220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" name="ID_64DF4DD6199C4875AB2F70F51910456B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6991350" y="95065215"/>
          <a:ext cx="2209800" cy="2200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" name="ID_5FDABAE0ABE34F7FBA2D36E90EA1CFCA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6991350" y="97037525"/>
          <a:ext cx="2085975" cy="2266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" name="ID_AD4EC62C2D464170AF2FB83A11349AD1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6991350" y="99187635"/>
          <a:ext cx="2190750" cy="2266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" name="ID_6086983E50E543B8BBC51D792CAFD976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6991350" y="101236145"/>
          <a:ext cx="2152650" cy="2171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" name="ID_07B912FA11E441E08E58A65286D88489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6991350" y="103234490"/>
          <a:ext cx="2124075" cy="2238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" name="ID_456ED73B0AD4428F9E1429740EA33E0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6991350" y="105320465"/>
          <a:ext cx="2200275" cy="2247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" name="ID_74263F68FF404A5CBE7D0595BB13C7FC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6991350" y="107343575"/>
          <a:ext cx="2171700" cy="2238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" name="ID_7DC2BED04B5148DCBA811BDFE83AF11A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6991350" y="109384465"/>
          <a:ext cx="2219325" cy="2447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" name="ID_D30167E67EF9473BA9102939CDF5C478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6991350" y="111566325"/>
          <a:ext cx="2276475" cy="2305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" name="ID_7AF31F2B85D94E9DA81CE2C965BC1B7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6991350" y="113571655"/>
          <a:ext cx="2238375" cy="236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" name="ID_E6F5EBD71FFF45329F1A18C51ACD8763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6991350" y="115660805"/>
          <a:ext cx="2286000" cy="2295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" name="ID_291BF68DF1A245B7914D9A7E3D1172D6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6991350" y="117649625"/>
          <a:ext cx="2276475" cy="2219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5" name="ID_4F8FE1AB96024B54BF49C46B495DC77F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6991350" y="119581295"/>
          <a:ext cx="2266950" cy="2333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6" name="ID_4EAAA4711A4847C4B19C2A9DB13569EE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6991350" y="121619645"/>
          <a:ext cx="2209800" cy="2238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7" name="ID_5C5CFD1265E44D20B363DBD5866C28D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6991350" y="123625610"/>
          <a:ext cx="2257425" cy="232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8" name="ID_A9D56C30C4AA4D57A0190068C787A6BC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6991350" y="125663960"/>
          <a:ext cx="2419350" cy="2505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9" name="ID_EDA1350198BE4321970EDF6CCC7BCB81" descr="sfx_15075_0_0001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7000875" y="127721360"/>
          <a:ext cx="2857500" cy="2859405"/>
        </a:xfrm>
        <a:prstGeom prst="rect">
          <a:avLst/>
        </a:prstGeom>
      </xdr:spPr>
    </xdr:pic>
  </etc:cellImage>
  <etc:cellImage>
    <xdr:pic>
      <xdr:nvPicPr>
        <xdr:cNvPr id="80" name="ID_CD0A3E3AD69E4503B772F45DB55DD284" descr="sfx_15076_0_000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7000875" y="129704465"/>
          <a:ext cx="2857500" cy="2858770"/>
        </a:xfrm>
        <a:prstGeom prst="rect">
          <a:avLst/>
        </a:prstGeom>
      </xdr:spPr>
    </xdr:pic>
  </etc:cellImage>
  <etc:cellImage>
    <xdr:pic>
      <xdr:nvPicPr>
        <xdr:cNvPr id="81" name="ID_0526185BC1C0405BBB67D2D005ACAF18" descr="sfx_15077_0_0002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7000875" y="131686935"/>
          <a:ext cx="2857500" cy="2858135"/>
        </a:xfrm>
        <a:prstGeom prst="rect">
          <a:avLst/>
        </a:prstGeom>
      </xdr:spPr>
    </xdr:pic>
  </etc:cellImage>
  <etc:cellImage>
    <xdr:pic>
      <xdr:nvPicPr>
        <xdr:cNvPr id="82" name="ID_57D3DE16E50042BD8133CE6C48470AFC" descr="sfx_15078_0_0002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7000875" y="133668770"/>
          <a:ext cx="1714500" cy="1714500"/>
        </a:xfrm>
        <a:prstGeom prst="rect">
          <a:avLst/>
        </a:prstGeom>
      </xdr:spPr>
    </xdr:pic>
  </etc:cellImage>
  <etc:cellImage>
    <xdr:pic>
      <xdr:nvPicPr>
        <xdr:cNvPr id="83" name="ID_31FA7C46413744F78F96891103D2B449" descr="sfx_15079_0_000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7000875" y="135649970"/>
          <a:ext cx="2857500" cy="2857500"/>
        </a:xfrm>
        <a:prstGeom prst="rect">
          <a:avLst/>
        </a:prstGeom>
      </xdr:spPr>
    </xdr:pic>
  </etc:cellImage>
  <etc:cellImage>
    <xdr:pic>
      <xdr:nvPicPr>
        <xdr:cNvPr id="84" name="ID_5E40193A8B6240809A43FE29C6E56F34" descr="sfx_15080_0_0003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7000875" y="137393045"/>
          <a:ext cx="2857500" cy="2857500"/>
        </a:xfrm>
        <a:prstGeom prst="rect">
          <a:avLst/>
        </a:prstGeom>
      </xdr:spPr>
    </xdr:pic>
  </etc:cellImage>
  <etc:cellImage>
    <xdr:pic>
      <xdr:nvPicPr>
        <xdr:cNvPr id="85" name="ID_DCC4053D5ED54FA69C1E955F1C5B57F0" descr="sfx_15081_0_0003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7000875" y="139374245"/>
          <a:ext cx="2857500" cy="2857500"/>
        </a:xfrm>
        <a:prstGeom prst="rect">
          <a:avLst/>
        </a:prstGeom>
      </xdr:spPr>
    </xdr:pic>
  </etc:cellImage>
  <etc:cellImage>
    <xdr:pic>
      <xdr:nvPicPr>
        <xdr:cNvPr id="86" name="ID_35F7C0146B8B40E2AFABD5501900820B" descr="sfx_15083_0_0002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7000875" y="141526895"/>
          <a:ext cx="2857500" cy="2857500"/>
        </a:xfrm>
        <a:prstGeom prst="rect">
          <a:avLst/>
        </a:prstGeom>
      </xdr:spPr>
    </xdr:pic>
  </etc:cellImage>
  <etc:cellImage>
    <xdr:pic>
      <xdr:nvPicPr>
        <xdr:cNvPr id="87" name="ID_56BE6E5CF1844B37B3E496F918E1265C" descr="sfx_15084_0_0003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7000875" y="143336645"/>
          <a:ext cx="2857500" cy="2857500"/>
        </a:xfrm>
        <a:prstGeom prst="rect">
          <a:avLst/>
        </a:prstGeom>
      </xdr:spPr>
    </xdr:pic>
  </etc:cellImage>
  <etc:cellImage>
    <xdr:pic>
      <xdr:nvPicPr>
        <xdr:cNvPr id="88" name="ID_BBAD481CB896429ABB625D684020F299" descr="sfx_15085_0_000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7000875" y="145317845"/>
          <a:ext cx="2857500" cy="2857500"/>
        </a:xfrm>
        <a:prstGeom prst="rect">
          <a:avLst/>
        </a:prstGeom>
      </xdr:spPr>
    </xdr:pic>
  </etc:cellImage>
  <etc:cellImage>
    <xdr:pic>
      <xdr:nvPicPr>
        <xdr:cNvPr id="89" name="ID_FE18EE575EE3442BA74F1CC55BB3ED50" descr="sfx_15086_0_0002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7000875" y="147299045"/>
          <a:ext cx="2857500" cy="2857500"/>
        </a:xfrm>
        <a:prstGeom prst="rect">
          <a:avLst/>
        </a:prstGeom>
      </xdr:spPr>
    </xdr:pic>
  </etc:cellImage>
  <etc:cellImage>
    <xdr:pic>
      <xdr:nvPicPr>
        <xdr:cNvPr id="90" name="ID_6564AD290BB542D9828863E525ADC3D4" descr="sfx_15087_0_0002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7000875" y="149280245"/>
          <a:ext cx="2857500" cy="2857500"/>
        </a:xfrm>
        <a:prstGeom prst="rect">
          <a:avLst/>
        </a:prstGeom>
      </xdr:spPr>
    </xdr:pic>
  </etc:cellImage>
  <etc:cellImage>
    <xdr:pic>
      <xdr:nvPicPr>
        <xdr:cNvPr id="91" name="ID_EF2F8C2529834546A5F3F4EB681131F8" descr="sfx_15088_0_0003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7000875" y="151261445"/>
          <a:ext cx="2857500" cy="2857500"/>
        </a:xfrm>
        <a:prstGeom prst="rect">
          <a:avLst/>
        </a:prstGeom>
      </xdr:spPr>
    </xdr:pic>
  </etc:cellImage>
  <etc:cellImage>
    <xdr:pic>
      <xdr:nvPicPr>
        <xdr:cNvPr id="92" name="ID_9960D8AD58034B7384D7D8A3219D3330" descr="sfx_15089_0_0002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7000875" y="153242645"/>
          <a:ext cx="2857500" cy="2857500"/>
        </a:xfrm>
        <a:prstGeom prst="rect">
          <a:avLst/>
        </a:prstGeom>
      </xdr:spPr>
    </xdr:pic>
  </etc:cellImage>
  <etc:cellImage>
    <xdr:pic>
      <xdr:nvPicPr>
        <xdr:cNvPr id="93" name="ID_8081A3771373476B9EFC484FF67669AD" descr="sfx_15090_0_0003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7000875" y="155223845"/>
          <a:ext cx="2857500" cy="2857500"/>
        </a:xfrm>
        <a:prstGeom prst="rect">
          <a:avLst/>
        </a:prstGeom>
      </xdr:spPr>
    </xdr:pic>
  </etc:cellImage>
  <etc:cellImage>
    <xdr:pic>
      <xdr:nvPicPr>
        <xdr:cNvPr id="94" name="ID_4EB53F7A883D482BAB54E77489DFD653" descr="sfx_15091_0_0002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7000875" y="157205045"/>
          <a:ext cx="2857500" cy="2857500"/>
        </a:xfrm>
        <a:prstGeom prst="rect">
          <a:avLst/>
        </a:prstGeom>
      </xdr:spPr>
    </xdr:pic>
  </etc:cellImage>
  <etc:cellImage>
    <xdr:pic>
      <xdr:nvPicPr>
        <xdr:cNvPr id="95" name="ID_6376D8700D4543FBBBD68060D0E41BC8" descr="sfx_15092_0_000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7000875" y="159186245"/>
          <a:ext cx="2857500" cy="2857500"/>
        </a:xfrm>
        <a:prstGeom prst="rect">
          <a:avLst/>
        </a:prstGeom>
      </xdr:spPr>
    </xdr:pic>
  </etc:cellImage>
  <etc:cellImage>
    <xdr:pic>
      <xdr:nvPicPr>
        <xdr:cNvPr id="96" name="ID_961708B017AE4A4B9FDD3572A9040F60" descr="sfx_15093_0_0002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7000875" y="161167445"/>
          <a:ext cx="2857500" cy="2857500"/>
        </a:xfrm>
        <a:prstGeom prst="rect">
          <a:avLst/>
        </a:prstGeom>
      </xdr:spPr>
    </xdr:pic>
  </etc:cellImage>
  <etc:cellImage>
    <xdr:pic>
      <xdr:nvPicPr>
        <xdr:cNvPr id="97" name="ID_740E6D6D15BA457C8078F83BF28DFB94" descr="sfx_15094_0_0002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7000875" y="163148645"/>
          <a:ext cx="2857500" cy="2857500"/>
        </a:xfrm>
        <a:prstGeom prst="rect">
          <a:avLst/>
        </a:prstGeom>
      </xdr:spPr>
    </xdr:pic>
  </etc:cellImage>
  <etc:cellImage>
    <xdr:pic>
      <xdr:nvPicPr>
        <xdr:cNvPr id="98" name="ID_786EEAE8A89A493EA6E86CF1F678AA24" descr="sfx_15095_0_000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7000875" y="165129845"/>
          <a:ext cx="2857500" cy="2857500"/>
        </a:xfrm>
        <a:prstGeom prst="rect">
          <a:avLst/>
        </a:prstGeom>
      </xdr:spPr>
    </xdr:pic>
  </etc:cellImage>
  <etc:cellImage>
    <xdr:pic>
      <xdr:nvPicPr>
        <xdr:cNvPr id="99" name="ID_E2C8D3D839AB49C3AFA25A5658C22AE2" descr="sfx_15096_0_000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7000875" y="167111045"/>
          <a:ext cx="2857500" cy="2857500"/>
        </a:xfrm>
        <a:prstGeom prst="rect">
          <a:avLst/>
        </a:prstGeom>
      </xdr:spPr>
    </xdr:pic>
  </etc:cellImage>
  <etc:cellImage>
    <xdr:pic>
      <xdr:nvPicPr>
        <xdr:cNvPr id="100" name="ID_C3A5734782AC4F1A9616D68BEFB09DFD" descr="sfx_15096_0_0002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7000875" y="169092245"/>
          <a:ext cx="2857500" cy="2857500"/>
        </a:xfrm>
        <a:prstGeom prst="rect">
          <a:avLst/>
        </a:prstGeom>
      </xdr:spPr>
    </xdr:pic>
  </etc:cellImage>
  <etc:cellImage>
    <xdr:pic>
      <xdr:nvPicPr>
        <xdr:cNvPr id="101" name="ID_E9C776A7B3354793A0B1C73AB38E65CB" descr="sfx_15098_0_0001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7000875" y="171073445"/>
          <a:ext cx="2857500" cy="2857500"/>
        </a:xfrm>
        <a:prstGeom prst="rect">
          <a:avLst/>
        </a:prstGeom>
      </xdr:spPr>
    </xdr:pic>
  </etc:cellImage>
  <etc:cellImage>
    <xdr:pic>
      <xdr:nvPicPr>
        <xdr:cNvPr id="102" name="ID_61E57C4355404BF9B5D9FAF69F114F73" descr="sfx_15099_0_0001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7000875" y="173054645"/>
          <a:ext cx="2857500" cy="2857500"/>
        </a:xfrm>
        <a:prstGeom prst="rect">
          <a:avLst/>
        </a:prstGeom>
      </xdr:spPr>
    </xdr:pic>
  </etc:cellImage>
  <etc:cellImage>
    <xdr:pic>
      <xdr:nvPicPr>
        <xdr:cNvPr id="103" name="ID_C09F71ABEFB344329F3A790EEFE7DFF8" descr="000001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7000875" y="180975"/>
          <a:ext cx="2857500" cy="2896870"/>
        </a:xfrm>
        <a:prstGeom prst="rect">
          <a:avLst/>
        </a:prstGeom>
      </xdr:spPr>
    </xdr:pic>
  </etc:cellImage>
  <etc:cellImage>
    <xdr:pic>
      <xdr:nvPicPr>
        <xdr:cNvPr id="104" name="ID_54A19F7A95E84E98929708D9D1B8F28C" descr="000002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7000875" y="2181225"/>
          <a:ext cx="2857500" cy="2896870"/>
        </a:xfrm>
        <a:prstGeom prst="rect">
          <a:avLst/>
        </a:prstGeom>
      </xdr:spPr>
    </xdr:pic>
  </etc:cellImage>
  <etc:cellImage>
    <xdr:pic>
      <xdr:nvPicPr>
        <xdr:cNvPr id="105" name="ID_855A62F5F6AE4303BE97E3A1DEAD4748" descr="000002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7000875" y="4189095"/>
          <a:ext cx="2857500" cy="2891155"/>
        </a:xfrm>
        <a:prstGeom prst="rect">
          <a:avLst/>
        </a:prstGeom>
      </xdr:spPr>
    </xdr:pic>
  </etc:cellImage>
  <etc:cellImage>
    <xdr:pic>
      <xdr:nvPicPr>
        <xdr:cNvPr id="106" name="ID_6AFD12C965A64655909AABAFD75AA249" descr="sfx_15003_0_0002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7000875" y="6196965"/>
          <a:ext cx="2857500" cy="2897505"/>
        </a:xfrm>
        <a:prstGeom prst="rect">
          <a:avLst/>
        </a:prstGeom>
      </xdr:spPr>
    </xdr:pic>
  </etc:cellImage>
  <etc:cellImage>
    <xdr:pic>
      <xdr:nvPicPr>
        <xdr:cNvPr id="107" name="ID_1FA17954F09B4BECAF8645C4E2658037" descr="sfx_15004_0_0002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7000875" y="8201025"/>
          <a:ext cx="2857500" cy="2897505"/>
        </a:xfrm>
        <a:prstGeom prst="rect">
          <a:avLst/>
        </a:prstGeom>
      </xdr:spPr>
    </xdr:pic>
  </etc:cellImage>
  <etc:cellImage>
    <xdr:pic>
      <xdr:nvPicPr>
        <xdr:cNvPr id="108" name="ID_D83DC36BFBE14BE3A726B1284D527847" descr="sfx_15005_0_0002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7000875" y="10209530"/>
          <a:ext cx="2857500" cy="2888615"/>
        </a:xfrm>
        <a:prstGeom prst="rect">
          <a:avLst/>
        </a:prstGeom>
      </xdr:spPr>
    </xdr:pic>
  </etc:cellImage>
  <etc:cellImage>
    <xdr:pic>
      <xdr:nvPicPr>
        <xdr:cNvPr id="109" name="ID_9F47BBE1AB1A4E8D856E9A3425BFDACD" descr="sfx_15006_0_0003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7000875" y="12218035"/>
          <a:ext cx="2857500" cy="2880360"/>
        </a:xfrm>
        <a:prstGeom prst="rect">
          <a:avLst/>
        </a:prstGeom>
      </xdr:spPr>
    </xdr:pic>
  </etc:cellImage>
  <etc:cellImage>
    <xdr:pic>
      <xdr:nvPicPr>
        <xdr:cNvPr id="110" name="ID_8565C3E83CCA4753A1B9309AF7E30C6B" descr="sfx_15007_0_0002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7000875" y="14210665"/>
          <a:ext cx="2857500" cy="2882900"/>
        </a:xfrm>
        <a:prstGeom prst="rect">
          <a:avLst/>
        </a:prstGeom>
      </xdr:spPr>
    </xdr:pic>
  </etc:cellImage>
  <etc:cellImage>
    <xdr:pic>
      <xdr:nvPicPr>
        <xdr:cNvPr id="111" name="ID_73B643843B03465F9AA67413C25B51F0" descr="sfx_15008_0_0002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7000875" y="16207105"/>
          <a:ext cx="2857500" cy="2882265"/>
        </a:xfrm>
        <a:prstGeom prst="rect">
          <a:avLst/>
        </a:prstGeom>
      </xdr:spPr>
    </xdr:pic>
  </etc:cellImage>
  <etc:cellImage>
    <xdr:pic>
      <xdr:nvPicPr>
        <xdr:cNvPr id="112" name="ID_9A251681B25B4C95B2A9E4B7F299C1F3" descr="sfx_15009_0_0002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7000875" y="18205450"/>
          <a:ext cx="2857500" cy="2882900"/>
        </a:xfrm>
        <a:prstGeom prst="rect">
          <a:avLst/>
        </a:prstGeom>
      </xdr:spPr>
    </xdr:pic>
  </etc:cellImage>
  <etc:cellImage>
    <xdr:pic>
      <xdr:nvPicPr>
        <xdr:cNvPr id="113" name="ID_C701086CCF5B4A8092EFBEFA500588C4" descr="sfx_15010_0_0002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7000875" y="20203160"/>
          <a:ext cx="2857500" cy="2877185"/>
        </a:xfrm>
        <a:prstGeom prst="rect">
          <a:avLst/>
        </a:prstGeom>
      </xdr:spPr>
    </xdr:pic>
  </etc:cellImage>
  <etc:cellImage>
    <xdr:pic>
      <xdr:nvPicPr>
        <xdr:cNvPr id="114" name="ID_44C7F33DDC384FD5AB9A6AD9A89ECC0A" descr="sfx_15011_0_0002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7000875" y="22201505"/>
          <a:ext cx="2857500" cy="2870200"/>
        </a:xfrm>
        <a:prstGeom prst="rect">
          <a:avLst/>
        </a:prstGeom>
      </xdr:spPr>
    </xdr:pic>
  </etc:cellImage>
  <etc:cellImage>
    <xdr:pic>
      <xdr:nvPicPr>
        <xdr:cNvPr id="115" name="ID_6E982602ADB64682817D092F6D48873E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8848725" y="171450"/>
          <a:ext cx="4981575" cy="4267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6" name="ID_67D720DEB089458FB10A5417269B89C5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2001500" y="171450"/>
          <a:ext cx="3609975" cy="5000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7" name="ID_B56EF00D3F6B4D668EDA860628E07E99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4363700" y="171450"/>
          <a:ext cx="6838950" cy="4467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8" name="ID_5610F6B0132745F38FB2F89E709524FC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9639300" y="22996525"/>
          <a:ext cx="22288500" cy="10287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9" name="ID_A54185045DE74949BFD5F751E6D16762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9639300" y="24994870"/>
          <a:ext cx="22288500" cy="10287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0" name="ID_4AD8C64B03F5440DA00AB3CF2CBDB5AB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9639300" y="26992580"/>
          <a:ext cx="22288500" cy="10287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1" name="ID_3A0ECE2B6C0B43E084C2904E5A71F697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10020300" y="28990925"/>
          <a:ext cx="22288500" cy="10287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2" name="ID_611BCFA84F6D46C0AA826DFE2D0A6161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10020300" y="30985460"/>
          <a:ext cx="22288500" cy="10287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3" name="ID_F1F1DA566C604195A5B84645F0C1D4F4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10020300" y="32974915"/>
          <a:ext cx="22288500" cy="10287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4" name="ID_56A6A84DB6B04CD29119BBA024D1F34E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10020300" y="34688780"/>
          <a:ext cx="22288500" cy="102870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<sst xmlns="http://schemas.openxmlformats.org/spreadsheetml/2006/main" count="42" uniqueCount="33">
  <si>
    <t>序号</t>
  </si>
  <si>
    <t>特效资源编号</t>
  </si>
  <si>
    <t>添加说明</t>
  </si>
  <si>
    <t>对应模块</t>
  </si>
  <si>
    <t>模块截图</t>
  </si>
  <si>
    <t>特效编号</t>
  </si>
  <si>
    <t>特效样例</t>
  </si>
  <si>
    <t>粉色品质道具&amp;装备</t>
  </si>
  <si>
    <t>角色包裹&amp;仓库中&amp;角色面板&amp;合成界面</t>
  </si>
  <si>
    <t>橙色品质道具&amp;装备</t>
  </si>
  <si>
    <t>红色品质道具&amp;装备</t>
  </si>
  <si>
    <t>风属性装备（不管装备本身什么品质，优先用该特效）</t>
  </si>
  <si>
    <t>雨属性装备（不管装备本身什么品质，优先用该特效）</t>
  </si>
  <si>
    <t>雷属性装备（不管装备本身什么品质，优先用该特效）</t>
  </si>
  <si>
    <t>电属性装备（不管装备本身什么品质，优先用该特效）</t>
  </si>
  <si>
    <t>角色包裹&amp;仓库中道具图标&amp;合成界面</t>
  </si>
  <si>
    <t>15018~绿品魂石
15019~蓝品魂石
15020~紫品魂石
15022~粉品魂石
15024~橙品魂石
15025~红品魂石</t>
  </si>
  <si>
    <t>魂石镶嵌界面（只在魂石大师打开的界面中，包裹中走通用的特效显示）</t>
  </si>
  <si>
    <t>魂石大师所打开的界面</t>
  </si>
  <si>
    <t>15018~绿品灵玉
15019~蓝品灵玉
15020~紫品灵玉
15022~粉品灵玉
15024~橙品灵玉
15025~红品灵玉</t>
  </si>
  <si>
    <t>灵玉宝盒界面（只在灵玉尊者打开的界面中，包裹中走通用的特效显示）</t>
  </si>
  <si>
    <t>灵玉尊者所打开的界面</t>
  </si>
  <si>
    <t>15061~紫品道具
15062~粉品道具
15067~橙品道具
15063~红品道具</t>
  </si>
  <si>
    <t>首充豪礼界面（只要是紫色品质以上包含紫色，都要添加特效）</t>
  </si>
  <si>
    <t>首充功能界面，包含三个页签</t>
  </si>
  <si>
    <t>进阶礼包界面（只要是紫色品质以上包含紫色，都要添加特效）</t>
  </si>
  <si>
    <t>进阶礼包功能里面的道具图标上都需要添加</t>
  </si>
  <si>
    <t>每日必玩界面（只要是紫色品质以上包含紫色，都要添加特效）</t>
  </si>
  <si>
    <t>每日必玩功能里面的道具图标上都需要添加</t>
  </si>
  <si>
    <t>开服活动界面（只要是紫色品质以上包含紫色，都要添加特效）</t>
  </si>
  <si>
    <t>开服活动功能里面的道具图标上都需要添加</t>
  </si>
  <si>
    <t>充值返利界面（只要是紫色品质以上包含紫色，都要添加特效）</t>
  </si>
  <si>
    <t>充值返利功能里面的道具图标上都需要添加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</si>
</sst>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0" fillId="2" borderId="2" applyNumberFormat="0" applyFont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3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9" fillId="0" borderId="4" applyNumberFormat="0" applyFill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3" borderId="5" applyNumberFormat="0" applyAlignment="0" applyProtection="0">
      <alignment vertical="center"/>
    </xf>
    <xf numFmtId="0" fontId="11" fillId="4" borderId="6" applyNumberFormat="0" applyAlignment="0" applyProtection="0">
      <alignment vertical="center"/>
    </xf>
    <xf numFmtId="0" fontId="12" fillId="4" borderId="5" applyNumberFormat="0" applyAlignment="0" applyProtection="0">
      <alignment vertical="center"/>
    </xf>
    <xf numFmtId="0" fontId="13" fillId="5" borderId="7" applyNumberFormat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0" borderId="9" applyNumberFormat="0" applyFill="0" applyAlignment="0" applyProtection="0">
      <alignment vertical="center"/>
    </xf>
    <xf numFmtId="0" fontId="16" fillId="6" borderId="0" applyNumberFormat="0" applyBorder="0" applyAlignment="0" applyProtection="0">
      <alignment vertical="center"/>
    </xf>
    <xf numFmtId="0" fontId="17" fillId="7" borderId="0" applyNumberFormat="0" applyBorder="0" applyAlignment="0" applyProtection="0">
      <alignment vertical="center"/>
    </xf>
    <xf numFmtId="0" fontId="18" fillId="8" borderId="0" applyNumberFormat="0" applyBorder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0" fillId="10" borderId="0" applyNumberFormat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19" fillId="12" borderId="0" applyNumberFormat="0" applyBorder="0" applyAlignment="0" applyProtection="0">
      <alignment vertical="center"/>
    </xf>
    <xf numFmtId="0" fontId="19" fillId="13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19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0" fillId="19" borderId="0" applyNumberFormat="0" applyBorder="0" applyAlignment="0" applyProtection="0">
      <alignment vertical="center"/>
    </xf>
    <xf numFmtId="0" fontId="19" fillId="20" borderId="0" applyNumberFormat="0" applyBorder="0" applyAlignment="0" applyProtection="0">
      <alignment vertical="center"/>
    </xf>
    <xf numFmtId="0" fontId="19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19" fillId="28" borderId="0" applyNumberFormat="0" applyBorder="0" applyAlignment="0" applyProtection="0">
      <alignment vertical="center"/>
    </xf>
    <xf numFmtId="0" fontId="19" fillId="29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19" fillId="32" borderId="0" applyNumberFormat="0" applyBorder="0" applyAlignment="0" applyProtection="0">
      <alignment vertical="center"/>
    </xf>
  </cellStyleXfs>
  <cellXfs count="8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0" borderId="1" xfId="0" applyFont="1" applyBorder="1">
      <alignment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>
      <alignment vertical="center"/>
    </xf>
    <xf numFmtId="0" fontId="1" fillId="0" borderId="1" xfId="0" applyFont="1" applyBorder="1" applyAlignment="1">
      <alignment vertical="center" wrapText="1"/>
    </xf>
    <xf numFmtId="0" fontId="1" fillId="0" borderId="0" xfId="0" applyFo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png"/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pn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png"/><Relationship Id="rId85" Type="http://schemas.openxmlformats.org/officeDocument/2006/relationships/image" Target="media/image85.pn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pn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png"/><Relationship Id="rId79" Type="http://schemas.openxmlformats.org/officeDocument/2006/relationships/image" Target="media/image79.png"/><Relationship Id="rId78" Type="http://schemas.openxmlformats.org/officeDocument/2006/relationships/image" Target="media/image78.png"/><Relationship Id="rId77" Type="http://schemas.openxmlformats.org/officeDocument/2006/relationships/image" Target="media/image77.png"/><Relationship Id="rId76" Type="http://schemas.openxmlformats.org/officeDocument/2006/relationships/image" Target="media/image76.png"/><Relationship Id="rId75" Type="http://schemas.openxmlformats.org/officeDocument/2006/relationships/image" Target="media/image75.pn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png"/><Relationship Id="rId68" Type="http://schemas.openxmlformats.org/officeDocument/2006/relationships/image" Target="media/image68.pn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7" Type="http://schemas.openxmlformats.org/officeDocument/2006/relationships/image" Target="media/image107.png"/><Relationship Id="rId106" Type="http://schemas.openxmlformats.org/officeDocument/2006/relationships/image" Target="media/image106.png"/><Relationship Id="rId105" Type="http://schemas.openxmlformats.org/officeDocument/2006/relationships/image" Target="media/image105.png"/><Relationship Id="rId104" Type="http://schemas.openxmlformats.org/officeDocument/2006/relationships/image" Target="media/image104.png"/><Relationship Id="rId103" Type="http://schemas.openxmlformats.org/officeDocument/2006/relationships/image" Target="media/image103.png"/><Relationship Id="rId102" Type="http://schemas.openxmlformats.org/officeDocument/2006/relationships/image" Target="media/image102.png"/><Relationship Id="rId101" Type="http://schemas.openxmlformats.org/officeDocument/2006/relationships/image" Target="media/image101.png"/><Relationship Id="rId100" Type="http://schemas.openxmlformats.org/officeDocument/2006/relationships/image" Target="media/image100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tyles" Target="styles.xml"/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99"/>
  <sheetViews>
    <sheetView tabSelected="1" topLeftCell="A12" workbookViewId="0">
      <selection activeCell="A1" sqref="A1:H1"/>
    </sheetView>
  </sheetViews>
  <sheetFormatPr defaultColWidth="9" defaultRowHeight="16.5"/>
  <cols>
    <col min="1" max="1" width="9" style="1"/>
    <col min="2" max="2" width="15.375" style="1" customWidth="1"/>
    <col min="3" max="3" width="67.125" style="1" customWidth="1"/>
    <col min="4" max="4" width="40" style="1" customWidth="1"/>
    <col min="5" max="8" width="31" style="1" customWidth="1"/>
    <col min="9" max="10" width="9" style="1"/>
    <col min="11" max="11" width="26" style="1" customWidth="1"/>
    <col min="12" max="16384" width="9" style="1"/>
  </cols>
  <sheetData>
    <row r="1" spans="1:11">
      <c r="A1" s="2" t="s">
        <v>0</v>
      </c>
      <c r="B1" s="2" t="s">
        <v>1</v>
      </c>
      <c r="C1" s="2" t="s">
        <v>2</v>
      </c>
      <c r="D1" s="2" t="s">
        <v>3</v>
      </c>
      <c r="E1" s="3" t="s">
        <v>4</v>
      </c>
      <c r="F1" s="4"/>
      <c r="G1" s="4"/>
      <c r="H1" s="4"/>
      <c r="J1" s="7" t="s">
        <v>5</v>
      </c>
      <c r="K1" s="7" t="s">
        <v>6</v>
      </c>
    </row>
    <row r="2" ht="256.75" spans="1:11">
      <c r="A2" s="5">
        <v>1</v>
      </c>
      <c r="B2" s="5">
        <v>15009</v>
      </c>
      <c r="C2" s="2" t="s">
        <v>7</v>
      </c>
      <c r="D2" s="2" t="s">
        <v>8</v>
      </c>
      <c r="E2" s="2" t="str">
        <f t="shared" ref="E2:E8" si="0">_xlfn.DISPIMG("ID_6E982602ADB64682817D092F6D48873E",1)</f>
        <v>=DISPIMG("ID_6E982602ADB64682817D092F6D48873E",1)</v>
      </c>
      <c r="F2" s="2" t="str">
        <f t="shared" ref="F2:F8" si="1">_xlfn.DISPIMG("ID_67D720DEB089458FB10A5417269B89C5",1)</f>
        <v>=DISPIMG("ID_67D720DEB089458FB10A5417269B89C5",1)</v>
      </c>
      <c r="G2" s="2" t="str">
        <f t="shared" ref="G2:G8" si="2">_xlfn.DISPIMG("ID_B56EF00D3F6B4D668EDA860628E07E99",1)</f>
        <v>=DISPIMG("ID_B56EF00D3F6B4D668EDA860628E07E99",1)</v>
      </c>
      <c r="H2" s="5"/>
      <c r="J2" s="1">
        <v>15000</v>
      </c>
      <c r="K2" s="7" t="str">
        <f>_xlfn.DISPIMG("ID_C09F71ABEFB344329F3A790EEFE7DFF8",1)</f>
        <v>=DISPIMG("ID_C09F71ABEFB344329F3A790EEFE7DFF8",1)</v>
      </c>
    </row>
    <row r="3" ht="256.75" spans="1:11">
      <c r="A3" s="5">
        <v>2</v>
      </c>
      <c r="B3" s="5">
        <v>15010</v>
      </c>
      <c r="C3" s="2" t="s">
        <v>9</v>
      </c>
      <c r="D3" s="2" t="s">
        <v>8</v>
      </c>
      <c r="E3" s="2" t="str">
        <f t="shared" si="0"/>
        <v>=DISPIMG("ID_6E982602ADB64682817D092F6D48873E",1)</v>
      </c>
      <c r="F3" s="2" t="str">
        <f t="shared" si="1"/>
        <v>=DISPIMG("ID_67D720DEB089458FB10A5417269B89C5",1)</v>
      </c>
      <c r="G3" s="2" t="str">
        <f t="shared" si="2"/>
        <v>=DISPIMG("ID_B56EF00D3F6B4D668EDA860628E07E99",1)</v>
      </c>
      <c r="H3" s="5"/>
      <c r="J3" s="1">
        <v>15001</v>
      </c>
      <c r="K3" s="7" t="str">
        <f>_xlfn.DISPIMG("ID_54A19F7A95E84E98929708D9D1B8F28C",1)</f>
        <v>=DISPIMG("ID_54A19F7A95E84E98929708D9D1B8F28C",1)</v>
      </c>
    </row>
    <row r="4" ht="256.75" spans="1:11">
      <c r="A4" s="5">
        <v>3</v>
      </c>
      <c r="B4" s="5">
        <v>15011</v>
      </c>
      <c r="C4" s="2" t="s">
        <v>10</v>
      </c>
      <c r="D4" s="2" t="s">
        <v>8</v>
      </c>
      <c r="E4" s="2" t="str">
        <f t="shared" si="0"/>
        <v>=DISPIMG("ID_6E982602ADB64682817D092F6D48873E",1)</v>
      </c>
      <c r="F4" s="2" t="str">
        <f t="shared" si="1"/>
        <v>=DISPIMG("ID_67D720DEB089458FB10A5417269B89C5",1)</v>
      </c>
      <c r="G4" s="2" t="str">
        <f t="shared" si="2"/>
        <v>=DISPIMG("ID_B56EF00D3F6B4D668EDA860628E07E99",1)</v>
      </c>
      <c r="H4" s="5"/>
      <c r="J4" s="1">
        <v>15002</v>
      </c>
      <c r="K4" s="7" t="str">
        <f>_xlfn.DISPIMG("ID_855A62F5F6AE4303BE97E3A1DEAD4748",1)</f>
        <v>=DISPIMG("ID_855A62F5F6AE4303BE97E3A1DEAD4748",1)</v>
      </c>
    </row>
    <row r="5" ht="256.75" spans="1:11">
      <c r="A5" s="5">
        <v>4</v>
      </c>
      <c r="B5" s="5">
        <v>15000</v>
      </c>
      <c r="C5" s="2" t="s">
        <v>11</v>
      </c>
      <c r="D5" s="2" t="s">
        <v>8</v>
      </c>
      <c r="E5" s="2" t="str">
        <f t="shared" si="0"/>
        <v>=DISPIMG("ID_6E982602ADB64682817D092F6D48873E",1)</v>
      </c>
      <c r="F5" s="2" t="str">
        <f t="shared" si="1"/>
        <v>=DISPIMG("ID_67D720DEB089458FB10A5417269B89C5",1)</v>
      </c>
      <c r="G5" s="2" t="str">
        <f t="shared" si="2"/>
        <v>=DISPIMG("ID_B56EF00D3F6B4D668EDA860628E07E99",1)</v>
      </c>
      <c r="H5" s="5"/>
      <c r="J5" s="1">
        <v>15003</v>
      </c>
      <c r="K5" s="7" t="str">
        <f>_xlfn.DISPIMG("ID_6AFD12C965A64655909AABAFD75AA249",1)</f>
        <v>=DISPIMG("ID_6AFD12C965A64655909AABAFD75AA249",1)</v>
      </c>
    </row>
    <row r="6" ht="256.75" spans="1:11">
      <c r="A6" s="5">
        <v>5</v>
      </c>
      <c r="B6" s="5">
        <v>15001</v>
      </c>
      <c r="C6" s="2" t="s">
        <v>12</v>
      </c>
      <c r="D6" s="2" t="s">
        <v>8</v>
      </c>
      <c r="E6" s="2" t="str">
        <f t="shared" si="0"/>
        <v>=DISPIMG("ID_6E982602ADB64682817D092F6D48873E",1)</v>
      </c>
      <c r="F6" s="2" t="str">
        <f t="shared" si="1"/>
        <v>=DISPIMG("ID_67D720DEB089458FB10A5417269B89C5",1)</v>
      </c>
      <c r="G6" s="2" t="str">
        <f t="shared" si="2"/>
        <v>=DISPIMG("ID_B56EF00D3F6B4D668EDA860628E07E99",1)</v>
      </c>
      <c r="H6" s="5"/>
      <c r="J6" s="1">
        <v>15004</v>
      </c>
      <c r="K6" s="7" t="str">
        <f>_xlfn.DISPIMG("ID_1FA17954F09B4BECAF8645C4E2658037",1)</f>
        <v>=DISPIMG("ID_1FA17954F09B4BECAF8645C4E2658037",1)</v>
      </c>
    </row>
    <row r="7" ht="256.75" spans="1:11">
      <c r="A7" s="5">
        <v>6</v>
      </c>
      <c r="B7" s="5">
        <v>15002</v>
      </c>
      <c r="C7" s="2" t="s">
        <v>13</v>
      </c>
      <c r="D7" s="2" t="s">
        <v>8</v>
      </c>
      <c r="E7" s="2" t="str">
        <f t="shared" si="0"/>
        <v>=DISPIMG("ID_6E982602ADB64682817D092F6D48873E",1)</v>
      </c>
      <c r="F7" s="2" t="str">
        <f t="shared" si="1"/>
        <v>=DISPIMG("ID_67D720DEB089458FB10A5417269B89C5",1)</v>
      </c>
      <c r="G7" s="2" t="str">
        <f t="shared" si="2"/>
        <v>=DISPIMG("ID_B56EF00D3F6B4D668EDA860628E07E99",1)</v>
      </c>
      <c r="H7" s="5"/>
      <c r="J7" s="1">
        <v>15005</v>
      </c>
      <c r="K7" s="7" t="str">
        <f>_xlfn.DISPIMG("ID_D83DC36BFBE14BE3A726B1284D527847",1)</f>
        <v>=DISPIMG("ID_D83DC36BFBE14BE3A726B1284D527847",1)</v>
      </c>
    </row>
    <row r="8" ht="256.75" spans="1:11">
      <c r="A8" s="5">
        <v>7</v>
      </c>
      <c r="B8" s="5">
        <v>15003</v>
      </c>
      <c r="C8" s="2" t="s">
        <v>14</v>
      </c>
      <c r="D8" s="2" t="s">
        <v>15</v>
      </c>
      <c r="E8" s="2" t="str">
        <f t="shared" si="0"/>
        <v>=DISPIMG("ID_6E982602ADB64682817D092F6D48873E",1)</v>
      </c>
      <c r="F8" s="2" t="str">
        <f t="shared" si="1"/>
        <v>=DISPIMG("ID_67D720DEB089458FB10A5417269B89C5",1)</v>
      </c>
      <c r="G8" s="2" t="str">
        <f t="shared" si="2"/>
        <v>=DISPIMG("ID_B56EF00D3F6B4D668EDA860628E07E99",1)</v>
      </c>
      <c r="H8" s="5"/>
      <c r="J8" s="1">
        <v>15006</v>
      </c>
      <c r="K8" s="7" t="str">
        <f>_xlfn.DISPIMG("ID_9F47BBE1AB1A4E8D856E9A3425BFDACD",1)</f>
        <v>=DISPIMG("ID_9F47BBE1AB1A4E8D856E9A3425BFDACD",1)</v>
      </c>
    </row>
    <row r="9" ht="157.35" spans="1:11">
      <c r="A9" s="5">
        <v>8</v>
      </c>
      <c r="B9" s="6" t="s">
        <v>16</v>
      </c>
      <c r="C9" s="2" t="s">
        <v>17</v>
      </c>
      <c r="D9" s="2" t="s">
        <v>18</v>
      </c>
      <c r="E9" s="2" t="str">
        <f>_xlfn.DISPIMG("ID_5610F6B0132745F38FB2F89E709524FC",1)</f>
        <v>=DISPIMG("ID_5610F6B0132745F38FB2F89E709524FC",1)</v>
      </c>
      <c r="F9" s="5"/>
      <c r="G9" s="5"/>
      <c r="H9" s="5"/>
      <c r="J9" s="1">
        <v>15007</v>
      </c>
      <c r="K9" s="7" t="str">
        <f>_xlfn.DISPIMG("ID_8565C3E83CCA4753A1B9309AF7E30C6B",1)</f>
        <v>=DISPIMG("ID_8565C3E83CCA4753A1B9309AF7E30C6B",1)</v>
      </c>
    </row>
    <row r="10" ht="157.3" spans="1:11">
      <c r="A10" s="5">
        <v>9</v>
      </c>
      <c r="B10" s="6" t="s">
        <v>19</v>
      </c>
      <c r="C10" s="2" t="s">
        <v>20</v>
      </c>
      <c r="D10" s="2" t="s">
        <v>21</v>
      </c>
      <c r="E10" s="2" t="str">
        <f>_xlfn.DISPIMG("ID_A54185045DE74949BFD5F751E6D16762",1)</f>
        <v>=DISPIMG("ID_A54185045DE74949BFD5F751E6D16762",1)</v>
      </c>
      <c r="F10" s="5"/>
      <c r="G10" s="5"/>
      <c r="H10" s="5"/>
      <c r="J10" s="1">
        <v>15008</v>
      </c>
      <c r="K10" s="7" t="str">
        <f>_xlfn.DISPIMG("ID_73B643843B03465F9AA67413C25B51F0",1)</f>
        <v>=DISPIMG("ID_73B643843B03465F9AA67413C25B51F0",1)</v>
      </c>
    </row>
    <row r="11" ht="157.35" spans="1:11">
      <c r="A11" s="5">
        <v>10</v>
      </c>
      <c r="B11" s="6" t="s">
        <v>22</v>
      </c>
      <c r="C11" s="2" t="s">
        <v>23</v>
      </c>
      <c r="D11" s="2" t="s">
        <v>24</v>
      </c>
      <c r="E11" s="2" t="str">
        <f>_xlfn.DISPIMG("ID_4AD8C64B03F5440DA00AB3CF2CBDB5AB",1)</f>
        <v>=DISPIMG("ID_4AD8C64B03F5440DA00AB3CF2CBDB5AB",1)</v>
      </c>
      <c r="F11" s="5"/>
      <c r="G11" s="5"/>
      <c r="H11" s="5"/>
      <c r="J11" s="1">
        <v>15009</v>
      </c>
      <c r="K11" s="7" t="str">
        <f>_xlfn.DISPIMG("ID_9A251681B25B4C95B2A9E4B7F299C1F3",1)</f>
        <v>=DISPIMG("ID_9A251681B25B4C95B2A9E4B7F299C1F3",1)</v>
      </c>
    </row>
    <row r="12" ht="157.05" spans="1:11">
      <c r="A12" s="5">
        <v>11</v>
      </c>
      <c r="B12" s="6" t="s">
        <v>22</v>
      </c>
      <c r="C12" s="2" t="s">
        <v>25</v>
      </c>
      <c r="D12" s="2" t="s">
        <v>26</v>
      </c>
      <c r="E12" s="2" t="str">
        <f>_xlfn.DISPIMG("ID_3A0ECE2B6C0B43E084C2904E5A71F697",1)</f>
        <v>=DISPIMG("ID_3A0ECE2B6C0B43E084C2904E5A71F697",1)</v>
      </c>
      <c r="F12" s="5"/>
      <c r="G12" s="5"/>
      <c r="H12" s="5"/>
      <c r="J12" s="1">
        <v>15010</v>
      </c>
      <c r="K12" s="7" t="str">
        <f>_xlfn.DISPIMG("ID_C701086CCF5B4A8092EFBEFA500588C4",1)</f>
        <v>=DISPIMG("ID_C701086CCF5B4A8092EFBEFA500588C4",1)</v>
      </c>
    </row>
    <row r="13" ht="156.65" spans="1:11">
      <c r="A13" s="5">
        <v>12</v>
      </c>
      <c r="B13" s="6" t="s">
        <v>22</v>
      </c>
      <c r="C13" s="2" t="s">
        <v>27</v>
      </c>
      <c r="D13" s="2" t="s">
        <v>28</v>
      </c>
      <c r="E13" s="2" t="str">
        <f>_xlfn.DISPIMG("ID_611BCFA84F6D46C0AA826DFE2D0A6161",1)</f>
        <v>=DISPIMG("ID_611BCFA84F6D46C0AA826DFE2D0A6161",1)</v>
      </c>
      <c r="F13" s="5"/>
      <c r="G13" s="5"/>
      <c r="H13" s="5"/>
      <c r="J13" s="1">
        <v>15011</v>
      </c>
      <c r="K13" s="7" t="str">
        <f>_xlfn.DISPIMG("ID_44C7F33DDC384FD5AB9A6AD9A89ECC0A",1)</f>
        <v>=DISPIMG("ID_44C7F33DDC384FD5AB9A6AD9A89ECC0A",1)</v>
      </c>
    </row>
    <row r="14" ht="134.95" spans="1:11">
      <c r="A14" s="5">
        <v>13</v>
      </c>
      <c r="B14" s="6" t="s">
        <v>22</v>
      </c>
      <c r="C14" s="2" t="s">
        <v>29</v>
      </c>
      <c r="D14" s="2" t="s">
        <v>30</v>
      </c>
      <c r="E14" s="2" t="str">
        <f>_xlfn.DISPIMG("ID_F1F1DA566C604195A5B84645F0C1D4F4",1)</f>
        <v>=DISPIMG("ID_F1F1DA566C604195A5B84645F0C1D4F4",1)</v>
      </c>
      <c r="F14" s="5"/>
      <c r="G14" s="5"/>
      <c r="H14" s="5"/>
      <c r="J14" s="1">
        <v>15012</v>
      </c>
      <c r="K14" s="7" t="str">
        <f>_xlfn.DISPIMG("ID_041A10558CCD485BA1B4A8EF3B784D8A",1)</f>
        <v>=DISPIMG("ID_041A10558CCD485BA1B4A8EF3B784D8A",1)</v>
      </c>
    </row>
    <row r="15" ht="151.3" spans="1:11">
      <c r="A15" s="5">
        <v>14</v>
      </c>
      <c r="B15" s="6" t="s">
        <v>22</v>
      </c>
      <c r="C15" s="2" t="s">
        <v>31</v>
      </c>
      <c r="D15" s="2" t="s">
        <v>32</v>
      </c>
      <c r="E15" s="2" t="str">
        <f>_xlfn.DISPIMG("ID_56A6A84DB6B04CD29119BBA024D1F34E",1)</f>
        <v>=DISPIMG("ID_56A6A84DB6B04CD29119BBA024D1F34E",1)</v>
      </c>
      <c r="F15" s="5"/>
      <c r="G15" s="5"/>
      <c r="H15" s="5"/>
      <c r="J15" s="1">
        <v>15013</v>
      </c>
      <c r="K15" s="7" t="str">
        <f>_xlfn.DISPIMG("ID_2B74621C1141473684B9008E3CFF2320",1)</f>
        <v>=DISPIMG("ID_2B74621C1141473684B9008E3CFF2320",1)</v>
      </c>
    </row>
    <row r="16" ht="155.35" spans="10:11">
      <c r="J16" s="1">
        <v>15014</v>
      </c>
      <c r="K16" s="7" t="str">
        <f>_xlfn.DISPIMG("ID_CD615E0D72484101BBCD82DA7A0AE5A0",1)</f>
        <v>=DISPIMG("ID_CD615E0D72484101BBCD82DA7A0AE5A0",1)</v>
      </c>
    </row>
    <row r="17" ht="155.3" spans="10:11">
      <c r="J17" s="1">
        <v>15015</v>
      </c>
      <c r="K17" s="7" t="str">
        <f>_xlfn.DISPIMG("ID_09B2F1AC64A546F3A38F865AA12AEC3F",1)</f>
        <v>=DISPIMG("ID_09B2F1AC64A546F3A38F865AA12AEC3F",1)</v>
      </c>
    </row>
    <row r="18" ht="148.3" spans="10:11">
      <c r="J18" s="1">
        <v>15016</v>
      </c>
      <c r="K18" s="7" t="str">
        <f>_xlfn.DISPIMG("ID_3DD04832B1A74CEF983754746CE8AD99",1)</f>
        <v>=DISPIMG("ID_3DD04832B1A74CEF983754746CE8AD99",1)</v>
      </c>
    </row>
    <row r="19" ht="158.55" spans="10:11">
      <c r="J19" s="1">
        <v>15017</v>
      </c>
      <c r="K19" s="7" t="str">
        <f>_xlfn.DISPIMG("ID_0FC71481B54D4C36841C92CEC78BC00D",1)</f>
        <v>=DISPIMG("ID_0FC71481B54D4C36841C92CEC78BC00D",1)</v>
      </c>
    </row>
    <row r="20" ht="161.7" spans="10:11">
      <c r="J20" s="1">
        <v>15018</v>
      </c>
      <c r="K20" s="7" t="str">
        <f>_xlfn.DISPIMG("ID_78CFCF2D2A394402BD4E49460B89E0A9",1)</f>
        <v>=DISPIMG("ID_78CFCF2D2A394402BD4E49460B89E0A9",1)</v>
      </c>
    </row>
    <row r="21" ht="149.25" spans="10:11">
      <c r="J21" s="1">
        <v>15019</v>
      </c>
      <c r="K21" s="7" t="str">
        <f>_xlfn.DISPIMG("ID_11BF2BDA0C274C68B5C6CFF8BA36B134",1)</f>
        <v>=DISPIMG("ID_11BF2BDA0C274C68B5C6CFF8BA36B134",1)</v>
      </c>
    </row>
    <row r="22" ht="151.05" spans="10:11">
      <c r="J22" s="1">
        <v>15020</v>
      </c>
      <c r="K22" s="7" t="str">
        <f>_xlfn.DISPIMG("ID_5ACE97B71D854629896F240A25EC8ABC",1)</f>
        <v>=DISPIMG("ID_5ACE97B71D854629896F240A25EC8ABC",1)</v>
      </c>
    </row>
    <row r="23" ht="158" spans="10:11">
      <c r="J23" s="1">
        <v>15021</v>
      </c>
      <c r="K23" s="7" t="str">
        <f>_xlfn.DISPIMG("ID_1578AC0B68684588B0AE3A69399F4AA9",1)</f>
        <v>=DISPIMG("ID_1578AC0B68684588B0AE3A69399F4AA9",1)</v>
      </c>
    </row>
    <row r="24" ht="154.7" spans="10:11">
      <c r="J24" s="1">
        <v>15022</v>
      </c>
      <c r="K24" s="7" t="str">
        <f>_xlfn.DISPIMG("ID_0FA34CFF49FF44928049CDFC4F7FA76A",1)</f>
        <v>=DISPIMG("ID_0FA34CFF49FF44928049CDFC4F7FA76A",1)</v>
      </c>
    </row>
    <row r="25" ht="147.9" spans="10:11">
      <c r="J25" s="1">
        <v>15023</v>
      </c>
      <c r="K25" s="7" t="str">
        <f>_xlfn.DISPIMG("ID_B022128D7FCD4EC991C758DA340E9B44",1)</f>
        <v>=DISPIMG("ID_B022128D7FCD4EC991C758DA340E9B44",1)</v>
      </c>
    </row>
    <row r="26" ht="156" spans="10:11">
      <c r="J26" s="1">
        <v>15024</v>
      </c>
      <c r="K26" s="7" t="str">
        <f>_xlfn.DISPIMG("ID_86EEFF638258494EBD775006C82F1C68",1)</f>
        <v>=DISPIMG("ID_86EEFF638258494EBD775006C82F1C68",1)</v>
      </c>
    </row>
    <row r="27" ht="160.95" spans="10:11">
      <c r="J27" s="1">
        <v>15025</v>
      </c>
      <c r="K27" s="7" t="str">
        <f>_xlfn.DISPIMG("ID_B281762D40864104B8E37CA101047C48",1)</f>
        <v>=DISPIMG("ID_B281762D40864104B8E37CA101047C48",1)</v>
      </c>
    </row>
    <row r="28" ht="166.3" spans="10:11">
      <c r="J28" s="1">
        <v>15026</v>
      </c>
      <c r="K28" s="7" t="str">
        <f>_xlfn.DISPIMG("ID_D0F6B43B23EE483386D75DB56EA4B6B2",1)</f>
        <v>=DISPIMG("ID_D0F6B43B23EE483386D75DB56EA4B6B2",1)</v>
      </c>
    </row>
    <row r="29" ht="155.3" spans="10:11">
      <c r="J29" s="1">
        <v>15027</v>
      </c>
      <c r="K29" s="7" t="str">
        <f>_xlfn.DISPIMG("ID_15D45ACCE6C4422FADB09C4101F38997",1)</f>
        <v>=DISPIMG("ID_15D45ACCE6C4422FADB09C4101F38997",1)</v>
      </c>
    </row>
    <row r="30" ht="160" spans="10:11">
      <c r="J30" s="1">
        <v>15028</v>
      </c>
      <c r="K30" s="7" t="str">
        <f>_xlfn.DISPIMG("ID_3200DFFF3A684621B22C7FFF4D6F500F",1)</f>
        <v>=DISPIMG("ID_3200DFFF3A684621B22C7FFF4D6F500F",1)</v>
      </c>
    </row>
    <row r="31" ht="150" spans="10:11">
      <c r="J31" s="1">
        <v>15029</v>
      </c>
      <c r="K31" s="7" t="str">
        <f>_xlfn.DISPIMG("ID_4BA12960A9F748A78EE1577CC827BC5A",1)</f>
        <v>=DISPIMG("ID_4BA12960A9F748A78EE1577CC827BC5A",1)</v>
      </c>
    </row>
    <row r="32" ht="158" spans="10:11">
      <c r="J32" s="1">
        <v>15030</v>
      </c>
      <c r="K32" s="7" t="str">
        <f>_xlfn.DISPIMG("ID_182CC8BD7B784FADBB9E5A6A3C706A27",1)</f>
        <v>=DISPIMG("ID_182CC8BD7B784FADBB9E5A6A3C706A27",1)</v>
      </c>
    </row>
    <row r="33" ht="156" spans="10:11">
      <c r="J33" s="1">
        <v>15031</v>
      </c>
      <c r="K33" s="7" t="str">
        <f>_xlfn.DISPIMG("ID_078255F00AD9449F88097B1C219E8478",1)</f>
        <v>=DISPIMG("ID_078255F00AD9449F88097B1C219E8478",1)</v>
      </c>
    </row>
    <row r="34" ht="159.5" spans="10:11">
      <c r="J34" s="1">
        <v>15032</v>
      </c>
      <c r="K34" s="7" t="str">
        <f>_xlfn.DISPIMG("ID_3EB7EC910CC8454C84D51A95516B4775",1)</f>
        <v>=DISPIMG("ID_3EB7EC910CC8454C84D51A95516B4775",1)</v>
      </c>
    </row>
    <row r="35" ht="150.05" spans="10:11">
      <c r="J35" s="1">
        <v>15033</v>
      </c>
      <c r="K35" s="7" t="str">
        <f>_xlfn.DISPIMG("ID_89CC6ABE9C2143AF99AFB65E24241D06",1)</f>
        <v>=DISPIMG("ID_89CC6ABE9C2143AF99AFB65E24241D06",1)</v>
      </c>
    </row>
    <row r="36" ht="156" spans="10:11">
      <c r="J36" s="1">
        <v>15034</v>
      </c>
      <c r="K36" s="7" t="str">
        <f>_xlfn.DISPIMG("ID_FA6AEF01D60949B1A97F13EFAEE28388",1)</f>
        <v>=DISPIMG("ID_FA6AEF01D60949B1A97F13EFAEE28388",1)</v>
      </c>
    </row>
    <row r="37" ht="158.65" spans="10:11">
      <c r="J37" s="1">
        <v>15035</v>
      </c>
      <c r="K37" s="7" t="str">
        <f>_xlfn.DISPIMG("ID_CE56890CFC414D278E299A4EAF14072C",1)</f>
        <v>=DISPIMG("ID_CE56890CFC414D278E299A4EAF14072C",1)</v>
      </c>
    </row>
    <row r="38" ht="163.9" spans="10:11">
      <c r="J38" s="1">
        <v>15036</v>
      </c>
      <c r="K38" s="7" t="str">
        <f>_xlfn.DISPIMG("ID_1E5E5B8469EA46439C3117CC7E022E44",1)</f>
        <v>=DISPIMG("ID_1E5E5B8469EA46439C3117CC7E022E44",1)</v>
      </c>
    </row>
    <row r="39" ht="169.3" spans="10:11">
      <c r="J39" s="1">
        <v>15037</v>
      </c>
      <c r="K39" s="7" t="str">
        <f>_xlfn.DISPIMG("ID_69991FB6418B48ECBD3A6E11A9A540A4",1)</f>
        <v>=DISPIMG("ID_69991FB6418B48ECBD3A6E11A9A540A4",1)</v>
      </c>
    </row>
    <row r="40" ht="161.05" spans="10:11">
      <c r="J40" s="1">
        <v>15038</v>
      </c>
      <c r="K40" s="7" t="str">
        <f>_xlfn.DISPIMG("ID_A7536DB7B913432E85D442148EA9B6F8",1)</f>
        <v>=DISPIMG("ID_A7536DB7B913432E85D442148EA9B6F8",1)</v>
      </c>
    </row>
    <row r="41" ht="156.65" spans="10:11">
      <c r="J41" s="1">
        <v>15039</v>
      </c>
      <c r="K41" s="7" t="str">
        <f>_xlfn.DISPIMG("ID_A0622246CB354868B7941DF977B819EC",1)</f>
        <v>=DISPIMG("ID_A0622246CB354868B7941DF977B819EC",1)</v>
      </c>
    </row>
    <row r="42" ht="154.65" spans="10:11">
      <c r="J42" s="1">
        <v>15040</v>
      </c>
      <c r="K42" s="7" t="str">
        <f>_xlfn.DISPIMG("ID_F57F1AA6054C413E900266ABABB7BBFE",1)</f>
        <v>=DISPIMG("ID_F57F1AA6054C413E900266ABABB7BBFE",1)</v>
      </c>
    </row>
    <row r="43" ht="153.35" spans="10:11">
      <c r="J43" s="1">
        <v>15041</v>
      </c>
      <c r="K43" s="7" t="str">
        <f>_xlfn.DISPIMG("ID_0BF213D385924F8F86B5D05161CF9297",1)</f>
        <v>=DISPIMG("ID_0BF213D385924F8F86B5D05161CF9297",1)</v>
      </c>
    </row>
    <row r="44" ht="156.65" spans="10:11">
      <c r="J44" s="1">
        <v>15042</v>
      </c>
      <c r="K44" s="7" t="str">
        <f>_xlfn.DISPIMG("ID_076AE57ED4994838AC7EE0780EF935D0",1)</f>
        <v>=DISPIMG("ID_076AE57ED4994838AC7EE0780EF935D0",1)</v>
      </c>
    </row>
    <row r="45" ht="158" spans="10:11">
      <c r="J45" s="1">
        <v>15043</v>
      </c>
      <c r="K45" s="7" t="str">
        <f>_xlfn.DISPIMG("ID_0EDA53D6211940A98F4BD8DA411C7C49",1)</f>
        <v>=DISPIMG("ID_0EDA53D6211940A98F4BD8DA411C7C49",1)</v>
      </c>
    </row>
    <row r="46" ht="160.05" spans="10:11">
      <c r="J46" s="1">
        <v>15044</v>
      </c>
      <c r="K46" s="7" t="str">
        <f>_xlfn.DISPIMG("ID_92F4BD321E5E41A4BF2B9496E56496AD",1)</f>
        <v>=DISPIMG("ID_92F4BD321E5E41A4BF2B9496E56496AD",1)</v>
      </c>
    </row>
    <row r="47" ht="167.6" spans="10:11">
      <c r="J47" s="1">
        <v>15045</v>
      </c>
      <c r="K47" s="7" t="str">
        <f>_xlfn.DISPIMG("ID_1DF69BF1157D4B4D950A025E5371EABB",1)</f>
        <v>=DISPIMG("ID_1DF69BF1157D4B4D950A025E5371EABB",1)</v>
      </c>
    </row>
    <row r="48" ht="152.6" spans="10:11">
      <c r="J48" s="1">
        <v>15046</v>
      </c>
      <c r="K48" s="7" t="str">
        <f>_xlfn.DISPIMG("ID_3E712CA60AA4457B87022DCA54F36E40",1)</f>
        <v>=DISPIMG("ID_3E712CA60AA4457B87022DCA54F36E40",1)</v>
      </c>
    </row>
    <row r="49" ht="82.8" spans="10:11">
      <c r="J49" s="1">
        <v>15047</v>
      </c>
      <c r="K49" s="7" t="str">
        <f>_xlfn.DISPIMG("ID_5122896994244597A26E59D305388BCA",1)</f>
        <v>=DISPIMG("ID_5122896994244597A26E59D305388BCA",1)</v>
      </c>
    </row>
    <row r="50" ht="154" spans="10:11">
      <c r="J50" s="1">
        <v>15048</v>
      </c>
      <c r="K50" s="7" t="str">
        <f>_xlfn.DISPIMG("ID_1613D54138624C4DAE3352ECE6FA9EB8",1)</f>
        <v>=DISPIMG("ID_1613D54138624C4DAE3352ECE6FA9EB8",1)</v>
      </c>
    </row>
    <row r="51" ht="148.3" spans="10:11">
      <c r="J51" s="1">
        <v>15049</v>
      </c>
      <c r="K51" s="7" t="str">
        <f>_xlfn.DISPIMG("ID_2D3934BE012148F09964285058FD7E37",1)</f>
        <v>=DISPIMG("ID_2D3934BE012148F09964285058FD7E37",1)</v>
      </c>
    </row>
    <row r="52" ht="156" spans="10:11">
      <c r="J52" s="1">
        <v>15051</v>
      </c>
      <c r="K52" s="7" t="str">
        <f>_xlfn.DISPIMG("ID_FD5E348698254C1A9174FFF2B8D8D32F",1)</f>
        <v>=DISPIMG("ID_FD5E348698254C1A9174FFF2B8D8D32F",1)</v>
      </c>
    </row>
    <row r="53" ht="160.8" spans="10:11">
      <c r="J53" s="1">
        <v>15052</v>
      </c>
      <c r="K53" s="7" t="str">
        <f>_xlfn.DISPIMG("ID_0EF9FAFA5AF147098E8C97D94446DD9D",1)</f>
        <v>=DISPIMG("ID_0EF9FAFA5AF147098E8C97D94446DD9D",1)</v>
      </c>
    </row>
    <row r="54" ht="161.65" spans="10:11">
      <c r="J54" s="1">
        <v>15053</v>
      </c>
      <c r="K54" s="7" t="str">
        <f>_xlfn.DISPIMG("ID_98F459CC066248B08982266BEF36D8FE",1)</f>
        <v>=DISPIMG("ID_98F459CC066248B08982266BEF36D8FE",1)</v>
      </c>
    </row>
    <row r="55" ht="153.3" spans="10:11">
      <c r="J55" s="1">
        <v>15054</v>
      </c>
      <c r="K55" s="7" t="str">
        <f>_xlfn.DISPIMG("ID_0F22193D09B547E6AA81F0CC22C76202",1)</f>
        <v>=DISPIMG("ID_0F22193D09B547E6AA81F0CC22C76202",1)</v>
      </c>
    </row>
    <row r="56" ht="152.1" spans="10:11">
      <c r="J56" s="1">
        <v>15055</v>
      </c>
      <c r="K56" s="7" t="str">
        <f>_xlfn.DISPIMG("ID_8D5F39A9728049AEB2FC7F2A072B4867",1)</f>
        <v>=DISPIMG("ID_8D5F39A9728049AEB2FC7F2A072B4867",1)</v>
      </c>
    </row>
    <row r="57" ht="163.45" spans="10:11">
      <c r="J57" s="1">
        <v>15056</v>
      </c>
      <c r="K57" s="7" t="str">
        <f>_xlfn.DISPIMG("ID_44A587E4594E423991564F03CBC7E3C9",1)</f>
        <v>=DISPIMG("ID_44A587E4594E423991564F03CBC7E3C9",1)</v>
      </c>
    </row>
    <row r="58" ht="151.4" spans="10:11">
      <c r="J58" s="1">
        <v>15057</v>
      </c>
      <c r="K58" s="7" t="str">
        <f>_xlfn.DISPIMG("ID_589BCEFD28B248E6A1DE1F4B6C53DB67",1)</f>
        <v>=DISPIMG("ID_589BCEFD28B248E6A1DE1F4B6C53DB67",1)</v>
      </c>
    </row>
    <row r="59" ht="152.75" spans="10:11">
      <c r="J59" s="1">
        <v>15058</v>
      </c>
      <c r="K59" s="7" t="str">
        <f>_xlfn.DISPIMG("ID_D1C44509B3674FA0A71DCB96E1DEFA80",1)</f>
        <v>=DISPIMG("ID_D1C44509B3674FA0A71DCB96E1DEFA80",1)</v>
      </c>
    </row>
    <row r="60" ht="155.3" spans="10:11">
      <c r="J60" s="1">
        <v>15059</v>
      </c>
      <c r="K60" s="7" t="str">
        <f>_xlfn.DISPIMG("ID_64DF4DD6199C4875AB2F70F51910456B",1)</f>
        <v>=DISPIMG("ID_64DF4DD6199C4875AB2F70F51910456B",1)</v>
      </c>
    </row>
    <row r="61" ht="169.3" spans="10:11">
      <c r="J61" s="1">
        <v>15060</v>
      </c>
      <c r="K61" s="7" t="str">
        <f>_xlfn.DISPIMG("ID_5FDABAE0ABE34F7FBA2D36E90EA1CFCA",1)</f>
        <v>=DISPIMG("ID_5FDABAE0ABE34F7FBA2D36E90EA1CFCA",1)</v>
      </c>
    </row>
    <row r="62" ht="161.3" spans="10:11">
      <c r="J62" s="1">
        <v>15061</v>
      </c>
      <c r="K62" s="7" t="str">
        <f>_xlfn.DISPIMG("ID_AD4EC62C2D464170AF2FB83A11349AD1",1)</f>
        <v>=DISPIMG("ID_AD4EC62C2D464170AF2FB83A11349AD1",1)</v>
      </c>
    </row>
    <row r="63" ht="157.35" spans="10:11">
      <c r="J63" s="1">
        <v>15062</v>
      </c>
      <c r="K63" s="7" t="str">
        <f>_xlfn.DISPIMG("ID_6086983E50E543B8BBC51D792CAFD976",1)</f>
        <v>=DISPIMG("ID_6086983E50E543B8BBC51D792CAFD976",1)</v>
      </c>
    </row>
    <row r="64" ht="164.25" spans="10:11">
      <c r="J64" s="1">
        <v>15063</v>
      </c>
      <c r="K64" s="7" t="str">
        <f>_xlfn.DISPIMG("ID_07B912FA11E441E08E58A65286D88489",1)</f>
        <v>=DISPIMG("ID_07B912FA11E441E08E58A65286D88489",1)</v>
      </c>
    </row>
    <row r="65" ht="159.3" spans="10:11">
      <c r="J65" s="1">
        <v>15064</v>
      </c>
      <c r="K65" s="7" t="str">
        <f>_xlfn.DISPIMG("ID_456ED73B0AD4428F9E1429740EA33E02",1)</f>
        <v>=DISPIMG("ID_456ED73B0AD4428F9E1429740EA33E02",1)</v>
      </c>
    </row>
    <row r="66" ht="160.7" spans="10:11">
      <c r="J66" s="1">
        <v>15065</v>
      </c>
      <c r="K66" s="7" t="str">
        <f>_xlfn.DISPIMG("ID_74263F68FF404A5CBE7D0595BB13C7FC",1)</f>
        <v>=DISPIMG("ID_74263F68FF404A5CBE7D0595BB13C7FC",1)</v>
      </c>
    </row>
    <row r="67" ht="171.8" spans="10:11">
      <c r="J67" s="1">
        <v>15066</v>
      </c>
      <c r="K67" s="7" t="str">
        <f>_xlfn.DISPIMG("ID_7DC2BED04B5148DCBA811BDFE83AF11A",1)</f>
        <v>=DISPIMG("ID_7DC2BED04B5148DCBA811BDFE83AF11A",1)</v>
      </c>
    </row>
    <row r="68" ht="157.9" spans="10:11">
      <c r="J68" s="1">
        <v>15067</v>
      </c>
      <c r="K68" s="7" t="str">
        <f>_xlfn.DISPIMG("ID_D30167E67EF9473BA9102939CDF5C478",1)</f>
        <v>=DISPIMG("ID_D30167E67EF9473BA9102939CDF5C478",1)</v>
      </c>
    </row>
    <row r="69" ht="164.5" spans="10:11">
      <c r="J69" s="1">
        <v>15068</v>
      </c>
      <c r="K69" s="7" t="str">
        <f>_xlfn.DISPIMG("ID_7AF31F2B85D94E9DA81CE2C965BC1B71",1)</f>
        <v>=DISPIMG("ID_7AF31F2B85D94E9DA81CE2C965BC1B71",1)</v>
      </c>
    </row>
    <row r="70" ht="156.6" spans="10:11">
      <c r="J70" s="1">
        <v>15069</v>
      </c>
      <c r="K70" s="7" t="str">
        <f>_xlfn.DISPIMG("ID_E6F5EBD71FFF45329F1A18C51ACD8763",1)</f>
        <v>=DISPIMG("ID_E6F5EBD71FFF45329F1A18C51ACD8763",1)</v>
      </c>
    </row>
    <row r="71" ht="152.1" spans="10:11">
      <c r="J71" s="1">
        <v>15070</v>
      </c>
      <c r="K71" s="7" t="str">
        <f>_xlfn.DISPIMG("ID_291BF68DF1A245B7914D9A7E3D1172D6",1)</f>
        <v>=DISPIMG("ID_291BF68DF1A245B7914D9A7E3D1172D6",1)</v>
      </c>
    </row>
    <row r="72" ht="160.5" spans="10:11">
      <c r="J72" s="1">
        <v>15071</v>
      </c>
      <c r="K72" s="7" t="str">
        <f>_xlfn.DISPIMG("ID_4F8FE1AB96024B54BF49C46B495DC77F",1)</f>
        <v>=DISPIMG("ID_4F8FE1AB96024B54BF49C46B495DC77F",1)</v>
      </c>
    </row>
    <row r="73" ht="157.95" spans="10:11">
      <c r="J73" s="1">
        <v>15072</v>
      </c>
      <c r="K73" s="7" t="str">
        <f>_xlfn.DISPIMG("ID_4EAAA4711A4847C4B19C2A9DB13569EE",1)</f>
        <v>=DISPIMG("ID_4EAAA4711A4847C4B19C2A9DB13569EE",1)</v>
      </c>
    </row>
    <row r="74" ht="160.5" spans="10:11">
      <c r="J74" s="1">
        <v>15073</v>
      </c>
      <c r="K74" s="7" t="str">
        <f>_xlfn.DISPIMG("ID_5C5CFD1265E44D20B363DBD5866C28D1",1)</f>
        <v>=DISPIMG("ID_5C5CFD1265E44D20B363DBD5866C28D1",1)</v>
      </c>
    </row>
    <row r="75" ht="161.4" spans="10:11">
      <c r="J75" s="1">
        <v>15074</v>
      </c>
      <c r="K75" s="7" t="str">
        <f>_xlfn.DISPIMG("ID_A9D56C30C4AA4D57A0190068C787A6BC",1)</f>
        <v>=DISPIMG("ID_A9D56C30C4AA4D57A0190068C787A6BC",1)</v>
      </c>
    </row>
    <row r="76" ht="156.1" spans="10:11">
      <c r="J76" s="1">
        <v>15075</v>
      </c>
      <c r="K76" s="7" t="str">
        <f>_xlfn.DISPIMG("ID_EDA1350198BE4321970EDF6CCC7BCB81",1)</f>
        <v>=DISPIMG("ID_EDA1350198BE4321970EDF6CCC7BCB81",1)</v>
      </c>
    </row>
    <row r="77" ht="156.05" spans="10:11">
      <c r="J77" s="1">
        <v>15076</v>
      </c>
      <c r="K77" s="7" t="str">
        <f>_xlfn.DISPIMG("ID_CD0A3E3AD69E4503B772F45DB55DD284",1)</f>
        <v>=DISPIMG("ID_CD0A3E3AD69E4503B772F45DB55DD284",1)</v>
      </c>
    </row>
    <row r="78" ht="156" spans="10:11">
      <c r="J78" s="1">
        <v>15077</v>
      </c>
      <c r="K78" s="7" t="str">
        <f>_xlfn.DISPIMG("ID_0526185BC1C0405BBB67D2D005ACAF18",1)</f>
        <v>=DISPIMG("ID_0526185BC1C0405BBB67D2D005ACAF18",1)</v>
      </c>
    </row>
    <row r="79" ht="137.25" spans="10:11">
      <c r="J79" s="1">
        <v>15078</v>
      </c>
      <c r="K79" s="7" t="str">
        <f>_xlfn.DISPIMG("ID_57D3DE16E50042BD8133CE6C48470AFC",1)</f>
        <v>=DISPIMG("ID_57D3DE16E50042BD8133CE6C48470AFC",1)</v>
      </c>
    </row>
    <row r="80" ht="156" spans="10:11">
      <c r="J80" s="1">
        <v>15079</v>
      </c>
      <c r="K80" s="7" t="str">
        <f>_xlfn.DISPIMG("ID_31FA7C46413744F78F96891103D2B449",1)</f>
        <v>=DISPIMG("ID_31FA7C46413744F78F96891103D2B449",1)</v>
      </c>
    </row>
    <row r="81" ht="156" spans="10:11">
      <c r="J81" s="1">
        <v>15080</v>
      </c>
      <c r="K81" s="7" t="str">
        <f>_xlfn.DISPIMG("ID_5E40193A8B6240809A43FE29C6E56F34",1)</f>
        <v>=DISPIMG("ID_5E40193A8B6240809A43FE29C6E56F34",1)</v>
      </c>
    </row>
    <row r="82" ht="156" spans="10:11">
      <c r="J82" s="1">
        <v>15081</v>
      </c>
      <c r="K82" s="7" t="str">
        <f>_xlfn.DISPIMG("ID_DCC4053D5ED54FA69C1E955F1C5B57F0",1)</f>
        <v>=DISPIMG("ID_DCC4053D5ED54FA69C1E955F1C5B57F0",1)</v>
      </c>
    </row>
    <row r="83" ht="156" spans="10:11">
      <c r="J83" s="1">
        <v>15083</v>
      </c>
      <c r="K83" s="7" t="str">
        <f>_xlfn.DISPIMG("ID_35F7C0146B8B40E2AFABD5501900820B",1)</f>
        <v>=DISPIMG("ID_35F7C0146B8B40E2AFABD5501900820B",1)</v>
      </c>
    </row>
    <row r="84" ht="156" spans="10:11">
      <c r="J84" s="1">
        <v>15084</v>
      </c>
      <c r="K84" s="7" t="str">
        <f>_xlfn.DISPIMG("ID_56BE6E5CF1844B37B3E496F918E1265C",1)</f>
        <v>=DISPIMG("ID_56BE6E5CF1844B37B3E496F918E1265C",1)</v>
      </c>
    </row>
    <row r="85" ht="156" spans="10:11">
      <c r="J85" s="1">
        <v>15085</v>
      </c>
      <c r="K85" s="7" t="str">
        <f>_xlfn.DISPIMG("ID_BBAD481CB896429ABB625D684020F299",1)</f>
        <v>=DISPIMG("ID_BBAD481CB896429ABB625D684020F299",1)</v>
      </c>
    </row>
    <row r="86" ht="156" spans="10:11">
      <c r="J86" s="1">
        <v>15086</v>
      </c>
      <c r="K86" s="7" t="str">
        <f>_xlfn.DISPIMG("ID_FE18EE575EE3442BA74F1CC55BB3ED50",1)</f>
        <v>=DISPIMG("ID_FE18EE575EE3442BA74F1CC55BB3ED50",1)</v>
      </c>
    </row>
    <row r="87" ht="156" spans="10:11">
      <c r="J87" s="1">
        <v>15087</v>
      </c>
      <c r="K87" s="7" t="str">
        <f>_xlfn.DISPIMG("ID_6564AD290BB542D9828863E525ADC3D4",1)</f>
        <v>=DISPIMG("ID_6564AD290BB542D9828863E525ADC3D4",1)</v>
      </c>
    </row>
    <row r="88" ht="156" spans="10:11">
      <c r="J88" s="1">
        <v>15088</v>
      </c>
      <c r="K88" s="7" t="str">
        <f>_xlfn.DISPIMG("ID_EF2F8C2529834546A5F3F4EB681131F8",1)</f>
        <v>=DISPIMG("ID_EF2F8C2529834546A5F3F4EB681131F8",1)</v>
      </c>
    </row>
    <row r="89" ht="156" spans="10:11">
      <c r="J89" s="1">
        <v>15089</v>
      </c>
      <c r="K89" s="7" t="str">
        <f>_xlfn.DISPIMG("ID_9960D8AD58034B7384D7D8A3219D3330",1)</f>
        <v>=DISPIMG("ID_9960D8AD58034B7384D7D8A3219D3330",1)</v>
      </c>
    </row>
    <row r="90" ht="156" spans="10:11">
      <c r="J90" s="1">
        <v>15090</v>
      </c>
      <c r="K90" s="7" t="str">
        <f>_xlfn.DISPIMG("ID_8081A3771373476B9EFC484FF67669AD",1)</f>
        <v>=DISPIMG("ID_8081A3771373476B9EFC484FF67669AD",1)</v>
      </c>
    </row>
    <row r="91" ht="156" spans="10:11">
      <c r="J91" s="1">
        <v>15091</v>
      </c>
      <c r="K91" s="7" t="str">
        <f>_xlfn.DISPIMG("ID_4EB53F7A883D482BAB54E77489DFD653",1)</f>
        <v>=DISPIMG("ID_4EB53F7A883D482BAB54E77489DFD653",1)</v>
      </c>
    </row>
    <row r="92" ht="156" spans="10:11">
      <c r="J92" s="1">
        <v>15092</v>
      </c>
      <c r="K92" s="7" t="str">
        <f>_xlfn.DISPIMG("ID_6376D8700D4543FBBBD68060D0E41BC8",1)</f>
        <v>=DISPIMG("ID_6376D8700D4543FBBBD68060D0E41BC8",1)</v>
      </c>
    </row>
    <row r="93" ht="156" spans="10:11">
      <c r="J93" s="1">
        <v>15093</v>
      </c>
      <c r="K93" s="7" t="str">
        <f>_xlfn.DISPIMG("ID_961708B017AE4A4B9FDD3572A9040F60",1)</f>
        <v>=DISPIMG("ID_961708B017AE4A4B9FDD3572A9040F60",1)</v>
      </c>
    </row>
    <row r="94" ht="156" spans="10:11">
      <c r="J94" s="1">
        <v>15094</v>
      </c>
      <c r="K94" s="7" t="str">
        <f>_xlfn.DISPIMG("ID_740E6D6D15BA457C8078F83BF28DFB94",1)</f>
        <v>=DISPIMG("ID_740E6D6D15BA457C8078F83BF28DFB94",1)</v>
      </c>
    </row>
    <row r="95" ht="156" spans="10:11">
      <c r="J95" s="1">
        <v>15095</v>
      </c>
      <c r="K95" s="7" t="str">
        <f>_xlfn.DISPIMG("ID_786EEAE8A89A493EA6E86CF1F678AA24",1)</f>
        <v>=DISPIMG("ID_786EEAE8A89A493EA6E86CF1F678AA24",1)</v>
      </c>
    </row>
    <row r="96" ht="156" spans="10:11">
      <c r="J96" s="1">
        <v>15096</v>
      </c>
      <c r="K96" s="7" t="str">
        <f>_xlfn.DISPIMG("ID_E2C8D3D839AB49C3AFA25A5658C22AE2",1)</f>
        <v>=DISPIMG("ID_E2C8D3D839AB49C3AFA25A5658C22AE2",1)</v>
      </c>
    </row>
    <row r="97" ht="156" spans="10:11">
      <c r="J97" s="1">
        <v>15097</v>
      </c>
      <c r="K97" s="7" t="str">
        <f>_xlfn.DISPIMG("ID_C3A5734782AC4F1A9616D68BEFB09DFD",1)</f>
        <v>=DISPIMG("ID_C3A5734782AC4F1A9616D68BEFB09DFD",1)</v>
      </c>
    </row>
    <row r="98" ht="156" spans="10:11">
      <c r="J98" s="1">
        <v>15098</v>
      </c>
      <c r="K98" s="7" t="str">
        <f>_xlfn.DISPIMG("ID_E9C776A7B3354793A0B1C73AB38E65CB",1)</f>
        <v>=DISPIMG("ID_E9C776A7B3354793A0B1C73AB38E65CB",1)</v>
      </c>
    </row>
    <row r="99" ht="156" spans="10:11">
      <c r="J99" s="1">
        <v>15099</v>
      </c>
      <c r="K99" s="7" t="str">
        <f>_xlfn.DISPIMG("ID_61E57C4355404BF9B5D9FAF69F114F73",1)</f>
        <v>=DISPIMG("ID_61E57C4355404BF9B5D9FAF69F114F73",1)</v>
      </c>
    </row>
  </sheetData>
  <mergeCells count="1">
    <mergeCell ref="E1:H1"/>
  </mergeCells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马超</dc:creator>
  <cp:lastModifiedBy>企业用户_255442825</cp:lastModifiedBy>
  <dcterms:created xsi:type="dcterms:W3CDTF">2023-05-12T11:15:00Z</dcterms:created>
  <dcterms:modified xsi:type="dcterms:W3CDTF">2025-02-21T02:37:15Z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2052-12.1.0.19770</vt:lpwstr>
  </property>
  <property fmtid="{D5CDD505-2E9C-101B-9397-08002B2CF9AE}" pid="3" name="ICV">
    <vt:lpwstr>97B72617E8594D378526EE4E4DF31EE9_12</vt:lpwstr>
  </property>
</Properties>
</file>